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ga Million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Consolas"/>
            <family val="3"/>
          </rPr>
          <t>Reset ........ $  12,000,000
Breakeven .... $ 143,732,416</t>
        </r>
      </text>
    </comment>
  </commentList>
</comments>
</file>

<file path=xl/sharedStrings.xml><?xml version="1.0" encoding="utf-8"?>
<sst xmlns="http://schemas.openxmlformats.org/spreadsheetml/2006/main" count="26" uniqueCount="13">
  <si>
    <t>Without Megaplier</t>
  </si>
  <si>
    <t>With Megaplier</t>
  </si>
  <si>
    <t>White Matches</t>
  </si>
  <si>
    <t>Red Matches</t>
  </si>
  <si>
    <t>Prize</t>
  </si>
  <si>
    <t>Combinations</t>
  </si>
  <si>
    <t>Probability</t>
  </si>
  <si>
    <t>Frequency</t>
  </si>
  <si>
    <t>Return</t>
  </si>
  <si>
    <t>Variance</t>
  </si>
  <si>
    <t>Multiplier</t>
  </si>
  <si>
    <t>ANY</t>
  </si>
  <si>
    <t>Totals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</si>
</sst>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"/>
    <numFmt numFmtId="166" formatCode="0.0000000000"/>
    <numFmt numFmtId="167" formatCode="#,##0.00"/>
    <numFmt numFmtId="168" formatCode="0.000000"/>
    <numFmt numFmtId="169" formatCode="#,##0"/>
  </numFmts>
  <fonts count="6">
    <font>
      <sz val="10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b/>
      <sz val="8"/>
      <color indexed="8"/>
      <name val="Consolas"/>
      <family val="3"/>
    </font>
    <font>
      <b/>
      <sz val="1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right"/>
    </xf>
    <xf numFmtId="169" fontId="2" fillId="3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right"/>
    </xf>
    <xf numFmtId="168" fontId="2" fillId="3" borderId="0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12.8515625" style="1" customWidth="1"/>
    <col min="2" max="2" width="11.00390625" style="1" customWidth="1"/>
    <col min="3" max="4" width="11.8515625" style="2" customWidth="1"/>
    <col min="5" max="5" width="12.421875" style="3" customWidth="1"/>
    <col min="6" max="6" width="13.421875" style="4" customWidth="1"/>
    <col min="7" max="7" width="8.421875" style="5" customWidth="1"/>
    <col min="8" max="8" width="14.8515625" style="4" customWidth="1"/>
    <col min="9" max="9" width="9.140625" style="6" customWidth="1"/>
    <col min="10" max="10" width="12.8515625" style="1" customWidth="1"/>
    <col min="11" max="12" width="11.00390625" style="1" customWidth="1"/>
    <col min="13" max="13" width="11.8515625" style="2" customWidth="1"/>
    <col min="14" max="14" width="11.8515625" style="7" customWidth="1"/>
    <col min="15" max="15" width="12.421875" style="3" customWidth="1"/>
    <col min="16" max="16" width="13.421875" style="4" customWidth="1"/>
    <col min="17" max="17" width="8.421875" style="5" customWidth="1"/>
    <col min="18" max="18" width="15.28125" style="8" customWidth="1"/>
    <col min="19" max="16384" width="9.140625" style="6" customWidth="1"/>
  </cols>
  <sheetData>
    <row r="1" spans="1:18" ht="12.75">
      <c r="A1" s="9" t="s">
        <v>0</v>
      </c>
      <c r="B1" s="9"/>
      <c r="C1" s="9"/>
      <c r="D1" s="9"/>
      <c r="E1" s="9"/>
      <c r="F1" s="9"/>
      <c r="G1" s="9"/>
      <c r="H1" s="9"/>
      <c r="J1" s="9" t="s">
        <v>1</v>
      </c>
      <c r="K1" s="9"/>
      <c r="L1" s="9"/>
      <c r="M1" s="9"/>
      <c r="N1" s="9"/>
      <c r="O1" s="9"/>
      <c r="P1" s="9"/>
      <c r="Q1" s="9"/>
      <c r="R1" s="9"/>
    </row>
    <row r="2" spans="1:18" ht="12.75">
      <c r="A2" s="10" t="s">
        <v>2</v>
      </c>
      <c r="B2" s="10" t="s">
        <v>3</v>
      </c>
      <c r="C2" s="11" t="s">
        <v>4</v>
      </c>
      <c r="D2" s="12" t="s">
        <v>5</v>
      </c>
      <c r="E2" s="13" t="s">
        <v>6</v>
      </c>
      <c r="F2" s="14" t="s">
        <v>7</v>
      </c>
      <c r="G2" s="15" t="s">
        <v>8</v>
      </c>
      <c r="H2" s="14" t="s">
        <v>9</v>
      </c>
      <c r="J2" s="10" t="s">
        <v>2</v>
      </c>
      <c r="K2" s="10" t="s">
        <v>3</v>
      </c>
      <c r="L2" s="10" t="s">
        <v>10</v>
      </c>
      <c r="M2" s="11" t="s">
        <v>4</v>
      </c>
      <c r="N2" s="12" t="s">
        <v>5</v>
      </c>
      <c r="O2" s="13" t="s">
        <v>6</v>
      </c>
      <c r="P2" s="14" t="s">
        <v>7</v>
      </c>
      <c r="Q2" s="15" t="s">
        <v>8</v>
      </c>
      <c r="R2" s="14" t="s">
        <v>9</v>
      </c>
    </row>
    <row r="3" spans="1:18" ht="12.75">
      <c r="A3" s="1">
        <v>5</v>
      </c>
      <c r="B3" s="1">
        <v>1</v>
      </c>
      <c r="C3" s="2">
        <v>540000000</v>
      </c>
      <c r="D3" s="7">
        <f aca="true" t="shared" si="0" ref="D3:D14">COMBIN(5,A3)*COMBIN(51,5-A3)*COMBIN(45,1-B3)</f>
        <v>1</v>
      </c>
      <c r="E3" s="3">
        <f aca="true" t="shared" si="1" ref="E3:E14">HYPGEOMDIST(A3,5,5,56)*HYPGEOMDIST(B3,1,1,46)</f>
        <v>5.691145970063115E-09</v>
      </c>
      <c r="F3" s="4">
        <f aca="true" t="shared" si="2" ref="F3:F14">1/E3</f>
        <v>175711536</v>
      </c>
      <c r="G3" s="5">
        <f aca="true" t="shared" si="3" ref="G3:G14">C3*E3</f>
        <v>3.073218823834082</v>
      </c>
      <c r="H3" s="4">
        <f>((C3-$G$15)^2)*E3</f>
        <v>1659538144.8624177</v>
      </c>
      <c r="J3" s="1">
        <v>5</v>
      </c>
      <c r="K3" s="1">
        <v>1</v>
      </c>
      <c r="L3" s="1" t="s">
        <v>11</v>
      </c>
      <c r="M3" s="2">
        <f>C3</f>
        <v>540000000</v>
      </c>
      <c r="N3" s="7">
        <f aca="true" t="shared" si="4" ref="N3:N28">COMBIN(5,J3)*COMBIN(51,5-J3)*COMBIN(45,1-K3)*IF(L3="ANY",3,1)</f>
        <v>3</v>
      </c>
      <c r="O3" s="3">
        <f>HYPGEOMDIST(J3,5,5,59)*HYPGEOMDIST(K3,1,1,39)</f>
        <v>5.121663739277321E-09</v>
      </c>
      <c r="P3" s="4">
        <f aca="true" t="shared" si="5" ref="P3:P28">1/O3</f>
        <v>195249054.0000001</v>
      </c>
      <c r="Q3" s="5">
        <f aca="true" t="shared" si="6" ref="Q3:Q28">M3*O3/2</f>
        <v>1.3828492096048768</v>
      </c>
      <c r="R3" s="4">
        <f>(((M3/2)-$Q$29)^2)*O3</f>
        <v>373369281.99519914</v>
      </c>
    </row>
    <row r="4" spans="1:18" ht="12.75">
      <c r="A4" s="1">
        <v>5</v>
      </c>
      <c r="B4" s="1">
        <v>0</v>
      </c>
      <c r="C4" s="2">
        <v>250000</v>
      </c>
      <c r="D4" s="7">
        <f t="shared" si="0"/>
        <v>45</v>
      </c>
      <c r="E4" s="3">
        <f t="shared" si="1"/>
        <v>2.5610156865284016E-07</v>
      </c>
      <c r="F4" s="4">
        <f t="shared" si="2"/>
        <v>3904700.8000000003</v>
      </c>
      <c r="G4" s="5">
        <f t="shared" si="3"/>
        <v>0.06402539216321004</v>
      </c>
      <c r="H4" s="4">
        <f aca="true" t="shared" si="7" ref="H4:H14">((C4-$G$15)^2)*E4</f>
        <v>16005.931210469327</v>
      </c>
      <c r="J4" s="1">
        <v>5</v>
      </c>
      <c r="K4" s="1">
        <v>0</v>
      </c>
      <c r="L4" s="1" t="s">
        <v>11</v>
      </c>
      <c r="M4" s="2">
        <v>1000000</v>
      </c>
      <c r="N4" s="7">
        <f t="shared" si="4"/>
        <v>135</v>
      </c>
      <c r="O4" s="3">
        <f>HYPGEOMDIST(J4,5,5,59)*HYPGEOMDIST(K4,1,1,39)</f>
        <v>1.9462322209253824E-07</v>
      </c>
      <c r="P4" s="4">
        <f t="shared" si="5"/>
        <v>5138133.000000001</v>
      </c>
      <c r="Q4" s="5">
        <f t="shared" si="6"/>
        <v>0.09731161104626912</v>
      </c>
      <c r="R4" s="4">
        <f aca="true" t="shared" si="8" ref="R4:R28">(((M4/2)-$Q$29)^2)*O4</f>
        <v>48655.48195243314</v>
      </c>
    </row>
    <row r="5" spans="1:18" ht="12.75">
      <c r="A5" s="1">
        <v>4</v>
      </c>
      <c r="B5" s="1">
        <v>1</v>
      </c>
      <c r="C5" s="2">
        <v>10000</v>
      </c>
      <c r="D5" s="7">
        <f t="shared" si="0"/>
        <v>255</v>
      </c>
      <c r="E5" s="3">
        <f t="shared" si="1"/>
        <v>1.451242222366094E-06</v>
      </c>
      <c r="F5" s="4">
        <f t="shared" si="2"/>
        <v>689064.8470588237</v>
      </c>
      <c r="G5" s="5">
        <f t="shared" si="3"/>
        <v>0.014512422223660941</v>
      </c>
      <c r="H5" s="4">
        <f t="shared" si="7"/>
        <v>145.0297554572964</v>
      </c>
      <c r="J5" s="1">
        <v>4</v>
      </c>
      <c r="K5" s="1">
        <v>1</v>
      </c>
      <c r="L5" s="1">
        <v>4</v>
      </c>
      <c r="M5" s="2">
        <v>40000</v>
      </c>
      <c r="N5" s="7">
        <f t="shared" si="4"/>
        <v>255</v>
      </c>
      <c r="O5" s="3">
        <f aca="true" t="shared" si="9" ref="O5:O19">HYPGEOMDIST(J5,5,5,59)*HYPGEOMDIST(K5,1,1,39)/3</f>
        <v>4.60949736534959E-07</v>
      </c>
      <c r="P5" s="4">
        <f t="shared" si="5"/>
        <v>2169433.9333333336</v>
      </c>
      <c r="Q5" s="5">
        <f t="shared" si="6"/>
        <v>0.00921899473069918</v>
      </c>
      <c r="R5" s="4">
        <f t="shared" si="8"/>
        <v>184.3492417706711</v>
      </c>
    </row>
    <row r="6" spans="1:18" ht="12.75">
      <c r="A6" s="1">
        <v>4</v>
      </c>
      <c r="B6" s="1">
        <v>0</v>
      </c>
      <c r="C6" s="2">
        <v>150</v>
      </c>
      <c r="D6" s="7">
        <f t="shared" si="0"/>
        <v>11475</v>
      </c>
      <c r="E6" s="3">
        <f t="shared" si="1"/>
        <v>6.530590000647424E-05</v>
      </c>
      <c r="F6" s="4">
        <f t="shared" si="2"/>
        <v>15312.552156862746</v>
      </c>
      <c r="G6" s="5">
        <f t="shared" si="3"/>
        <v>0.009795885000971135</v>
      </c>
      <c r="H6" s="4">
        <f t="shared" si="7"/>
        <v>1.4062993037220377</v>
      </c>
      <c r="J6" s="1">
        <v>4</v>
      </c>
      <c r="K6" s="1">
        <v>1</v>
      </c>
      <c r="L6" s="1">
        <v>3</v>
      </c>
      <c r="M6" s="2">
        <v>30000</v>
      </c>
      <c r="N6" s="7">
        <f t="shared" si="4"/>
        <v>255</v>
      </c>
      <c r="O6" s="3">
        <f t="shared" si="9"/>
        <v>4.60949736534959E-07</v>
      </c>
      <c r="P6" s="4">
        <f t="shared" si="5"/>
        <v>2169433.9333333336</v>
      </c>
      <c r="Q6" s="5">
        <f t="shared" si="6"/>
        <v>0.0069142460480243854</v>
      </c>
      <c r="R6" s="4">
        <f t="shared" si="8"/>
        <v>103.69070140640684</v>
      </c>
    </row>
    <row r="7" spans="1:18" ht="12.75">
      <c r="A7" s="1">
        <v>3</v>
      </c>
      <c r="B7" s="1">
        <v>1</v>
      </c>
      <c r="C7" s="2">
        <v>150</v>
      </c>
      <c r="D7" s="7">
        <f t="shared" si="0"/>
        <v>12750</v>
      </c>
      <c r="E7" s="3">
        <f t="shared" si="1"/>
        <v>7.256211111830472E-05</v>
      </c>
      <c r="F7" s="4">
        <f t="shared" si="2"/>
        <v>13781.296941176472</v>
      </c>
      <c r="G7" s="5">
        <f t="shared" si="3"/>
        <v>0.010884316667745707</v>
      </c>
      <c r="H7" s="4">
        <f t="shared" si="7"/>
        <v>1.5625547819133754</v>
      </c>
      <c r="J7" s="1">
        <v>4</v>
      </c>
      <c r="K7" s="1">
        <v>1</v>
      </c>
      <c r="L7" s="1">
        <v>2</v>
      </c>
      <c r="M7" s="2">
        <v>20000</v>
      </c>
      <c r="N7" s="7">
        <f t="shared" si="4"/>
        <v>255</v>
      </c>
      <c r="O7" s="3">
        <f t="shared" si="9"/>
        <v>4.60949736534959E-07</v>
      </c>
      <c r="P7" s="4">
        <f t="shared" si="5"/>
        <v>2169433.9333333336</v>
      </c>
      <c r="Q7" s="5">
        <f t="shared" si="6"/>
        <v>0.00460949736534959</v>
      </c>
      <c r="R7" s="4">
        <f t="shared" si="8"/>
        <v>46.0796478688905</v>
      </c>
    </row>
    <row r="8" spans="1:18" ht="12.75">
      <c r="A8" s="1">
        <v>3</v>
      </c>
      <c r="B8" s="1">
        <v>0</v>
      </c>
      <c r="C8" s="2">
        <v>7</v>
      </c>
      <c r="D8" s="7">
        <f t="shared" si="0"/>
        <v>573750</v>
      </c>
      <c r="E8" s="3">
        <f t="shared" si="1"/>
        <v>0.0032652950003237125</v>
      </c>
      <c r="F8" s="4">
        <f t="shared" si="2"/>
        <v>306.2510431372549</v>
      </c>
      <c r="G8" s="5">
        <f t="shared" si="3"/>
        <v>0.02285706500226599</v>
      </c>
      <c r="H8" s="4">
        <f t="shared" si="7"/>
        <v>0.04579054520700468</v>
      </c>
      <c r="J8" s="1">
        <v>4</v>
      </c>
      <c r="K8" s="1">
        <v>0</v>
      </c>
      <c r="L8" s="1">
        <v>4</v>
      </c>
      <c r="M8" s="2">
        <v>600</v>
      </c>
      <c r="N8" s="7">
        <f t="shared" si="4"/>
        <v>11475</v>
      </c>
      <c r="O8" s="3">
        <f t="shared" si="9"/>
        <v>1.7516089988328444E-05</v>
      </c>
      <c r="P8" s="4">
        <f t="shared" si="5"/>
        <v>57090.36666666667</v>
      </c>
      <c r="Q8" s="5">
        <f t="shared" si="6"/>
        <v>0.005254826996498534</v>
      </c>
      <c r="R8" s="4">
        <f t="shared" si="8"/>
        <v>1.559023667886348</v>
      </c>
    </row>
    <row r="9" spans="1:18" ht="12.75">
      <c r="A9" s="1">
        <v>2</v>
      </c>
      <c r="B9" s="1">
        <v>1</v>
      </c>
      <c r="C9" s="2">
        <v>10</v>
      </c>
      <c r="D9" s="7">
        <f t="shared" si="0"/>
        <v>208250</v>
      </c>
      <c r="E9" s="3">
        <f t="shared" si="1"/>
        <v>0.001185181148265644</v>
      </c>
      <c r="F9" s="4">
        <f t="shared" si="2"/>
        <v>843.7528739495797</v>
      </c>
      <c r="G9" s="5">
        <f t="shared" si="3"/>
        <v>0.01185181148265644</v>
      </c>
      <c r="H9" s="4">
        <f t="shared" si="7"/>
        <v>0.05391638198520413</v>
      </c>
      <c r="J9" s="1">
        <v>4</v>
      </c>
      <c r="K9" s="1">
        <v>0</v>
      </c>
      <c r="L9" s="1">
        <v>3</v>
      </c>
      <c r="M9" s="2">
        <v>450</v>
      </c>
      <c r="N9" s="7">
        <f t="shared" si="4"/>
        <v>11475</v>
      </c>
      <c r="O9" s="3">
        <f t="shared" si="9"/>
        <v>1.7516089988328444E-05</v>
      </c>
      <c r="P9" s="4">
        <f t="shared" si="5"/>
        <v>57090.36666666667</v>
      </c>
      <c r="Q9" s="5">
        <f t="shared" si="6"/>
        <v>0.0039411202473739</v>
      </c>
      <c r="R9" s="4">
        <f t="shared" si="8"/>
        <v>0.8736958363274272</v>
      </c>
    </row>
    <row r="10" spans="1:18" ht="12.75">
      <c r="A10" s="1">
        <v>2</v>
      </c>
      <c r="B10" s="1">
        <v>0</v>
      </c>
      <c r="C10" s="2">
        <v>0</v>
      </c>
      <c r="D10" s="7">
        <f t="shared" si="0"/>
        <v>9371250</v>
      </c>
      <c r="E10" s="3">
        <f t="shared" si="1"/>
        <v>0.053333151671953974</v>
      </c>
      <c r="F10" s="4">
        <f t="shared" si="2"/>
        <v>18.750063865546217</v>
      </c>
      <c r="G10" s="5">
        <f t="shared" si="3"/>
        <v>0</v>
      </c>
      <c r="H10" s="4">
        <f t="shared" si="7"/>
        <v>0.5651413031939333</v>
      </c>
      <c r="J10" s="1">
        <v>4</v>
      </c>
      <c r="K10" s="1">
        <v>0</v>
      </c>
      <c r="L10" s="1">
        <v>2</v>
      </c>
      <c r="M10" s="2">
        <v>300</v>
      </c>
      <c r="N10" s="7">
        <f t="shared" si="4"/>
        <v>11475</v>
      </c>
      <c r="O10" s="3">
        <f t="shared" si="9"/>
        <v>1.7516089988328444E-05</v>
      </c>
      <c r="P10" s="4">
        <f t="shared" si="5"/>
        <v>57090.36666666667</v>
      </c>
      <c r="Q10" s="5">
        <f t="shared" si="6"/>
        <v>0.002627413498249267</v>
      </c>
      <c r="R10" s="4">
        <f t="shared" si="8"/>
        <v>0.3854240171372015</v>
      </c>
    </row>
    <row r="11" spans="1:18" ht="12.75">
      <c r="A11" s="1">
        <v>1</v>
      </c>
      <c r="B11" s="1">
        <v>1</v>
      </c>
      <c r="C11" s="2">
        <v>3</v>
      </c>
      <c r="D11" s="7">
        <f t="shared" si="0"/>
        <v>1249500.0000000002</v>
      </c>
      <c r="E11" s="3">
        <f t="shared" si="1"/>
        <v>0.007111086889593862</v>
      </c>
      <c r="F11" s="4">
        <f t="shared" si="2"/>
        <v>140.62547899159665</v>
      </c>
      <c r="G11" s="5">
        <f t="shared" si="3"/>
        <v>0.021333260668781585</v>
      </c>
      <c r="H11" s="4">
        <f t="shared" si="7"/>
        <v>0.00046318452333007193</v>
      </c>
      <c r="J11" s="1">
        <v>3</v>
      </c>
      <c r="K11" s="1">
        <v>1</v>
      </c>
      <c r="L11" s="1">
        <v>4</v>
      </c>
      <c r="M11" s="2">
        <v>600</v>
      </c>
      <c r="N11" s="7">
        <f t="shared" si="4"/>
        <v>12750</v>
      </c>
      <c r="O11" s="3">
        <f t="shared" si="9"/>
        <v>2.443033603635283E-05</v>
      </c>
      <c r="P11" s="4">
        <f t="shared" si="5"/>
        <v>40932.71572327045</v>
      </c>
      <c r="Q11" s="5">
        <f t="shared" si="6"/>
        <v>0.007329100810905848</v>
      </c>
      <c r="R11" s="4">
        <f t="shared" si="8"/>
        <v>2.1744277473151694</v>
      </c>
    </row>
    <row r="12" spans="1:18" ht="12.75">
      <c r="A12" s="1">
        <v>1</v>
      </c>
      <c r="B12" s="1">
        <v>0</v>
      </c>
      <c r="C12" s="2">
        <v>0</v>
      </c>
      <c r="D12" s="7">
        <f t="shared" si="0"/>
        <v>56227500.00000001</v>
      </c>
      <c r="E12" s="3">
        <f t="shared" si="1"/>
        <v>0.3199989100317238</v>
      </c>
      <c r="F12" s="4">
        <f t="shared" si="2"/>
        <v>3.1250106442577033</v>
      </c>
      <c r="G12" s="5">
        <f t="shared" si="3"/>
        <v>0</v>
      </c>
      <c r="H12" s="4">
        <f t="shared" si="7"/>
        <v>3.3908478191635996</v>
      </c>
      <c r="J12" s="1">
        <v>3</v>
      </c>
      <c r="K12" s="1">
        <v>1</v>
      </c>
      <c r="L12" s="1">
        <v>3</v>
      </c>
      <c r="M12" s="2">
        <v>450</v>
      </c>
      <c r="N12" s="7">
        <f t="shared" si="4"/>
        <v>12750</v>
      </c>
      <c r="O12" s="3">
        <f t="shared" si="9"/>
        <v>2.443033603635283E-05</v>
      </c>
      <c r="P12" s="4">
        <f t="shared" si="5"/>
        <v>40932.71572327045</v>
      </c>
      <c r="Q12" s="5">
        <f t="shared" si="6"/>
        <v>0.0054968256081793865</v>
      </c>
      <c r="R12" s="4">
        <f t="shared" si="8"/>
        <v>1.2185757717198327</v>
      </c>
    </row>
    <row r="13" spans="1:18" ht="12.75">
      <c r="A13" s="1">
        <v>0</v>
      </c>
      <c r="B13" s="1">
        <v>1</v>
      </c>
      <c r="C13" s="2">
        <v>2</v>
      </c>
      <c r="D13" s="7">
        <f t="shared" si="0"/>
        <v>2349059.9999999995</v>
      </c>
      <c r="E13" s="3">
        <f t="shared" si="1"/>
        <v>0.01336884335243646</v>
      </c>
      <c r="F13" s="4">
        <f t="shared" si="2"/>
        <v>74.8007866976578</v>
      </c>
      <c r="G13" s="5">
        <f t="shared" si="3"/>
        <v>0.02673768670487292</v>
      </c>
      <c r="H13" s="4">
        <f t="shared" si="7"/>
        <v>0.021063533453460518</v>
      </c>
      <c r="J13" s="1">
        <v>3</v>
      </c>
      <c r="K13" s="1">
        <v>1</v>
      </c>
      <c r="L13" s="1">
        <v>2</v>
      </c>
      <c r="M13" s="2">
        <v>300</v>
      </c>
      <c r="N13" s="7">
        <f t="shared" si="4"/>
        <v>12750</v>
      </c>
      <c r="O13" s="3">
        <f t="shared" si="9"/>
        <v>2.443033603635283E-05</v>
      </c>
      <c r="P13" s="4">
        <f t="shared" si="5"/>
        <v>40932.71572327045</v>
      </c>
      <c r="Q13" s="5">
        <f t="shared" si="6"/>
        <v>0.003664550405452924</v>
      </c>
      <c r="R13" s="4">
        <f t="shared" si="8"/>
        <v>0.5375650765334652</v>
      </c>
    </row>
    <row r="14" spans="1:18" ht="12.75">
      <c r="A14" s="16">
        <v>0</v>
      </c>
      <c r="B14" s="16">
        <v>0</v>
      </c>
      <c r="C14" s="17">
        <v>0</v>
      </c>
      <c r="D14" s="18">
        <f t="shared" si="0"/>
        <v>105707699.99999999</v>
      </c>
      <c r="E14" s="19">
        <f t="shared" si="1"/>
        <v>0.6015979508596407</v>
      </c>
      <c r="F14" s="20">
        <f t="shared" si="2"/>
        <v>1.6622397043923953</v>
      </c>
      <c r="G14" s="21">
        <f t="shared" si="3"/>
        <v>0</v>
      </c>
      <c r="H14" s="20">
        <f t="shared" si="7"/>
        <v>6.374793900027567</v>
      </c>
      <c r="J14" s="1">
        <v>3</v>
      </c>
      <c r="K14" s="1">
        <v>0</v>
      </c>
      <c r="L14" s="1">
        <v>4</v>
      </c>
      <c r="M14" s="2">
        <v>28</v>
      </c>
      <c r="N14" s="7">
        <f t="shared" si="4"/>
        <v>573750</v>
      </c>
      <c r="O14" s="3">
        <f t="shared" si="9"/>
        <v>0.0009283527693814075</v>
      </c>
      <c r="P14" s="4">
        <f t="shared" si="5"/>
        <v>1077.1767295597485</v>
      </c>
      <c r="Q14" s="5">
        <f t="shared" si="6"/>
        <v>0.012996938771339703</v>
      </c>
      <c r="R14" s="4">
        <f t="shared" si="8"/>
        <v>0.14130700879858862</v>
      </c>
    </row>
    <row r="15" spans="3:18" ht="12.75">
      <c r="C15" s="22" t="s">
        <v>12</v>
      </c>
      <c r="D15" s="23">
        <f>SUM(D3:D14)</f>
        <v>175711536</v>
      </c>
      <c r="E15" s="24">
        <f>SUM(E3:E14)</f>
        <v>1</v>
      </c>
      <c r="F15" s="25">
        <f>1/SUMIF(C3:C14,"&gt;0",E3:E14)</f>
        <v>39.88833271359515</v>
      </c>
      <c r="G15" s="26">
        <f>SUM(G3:G14)</f>
        <v>3.255216663748247</v>
      </c>
      <c r="H15" s="25">
        <f>SUM(H3:H14)</f>
        <v>1659554309.2442544</v>
      </c>
      <c r="J15" s="1">
        <v>3</v>
      </c>
      <c r="K15" s="1">
        <v>0</v>
      </c>
      <c r="L15" s="1">
        <v>3</v>
      </c>
      <c r="M15" s="2">
        <v>21</v>
      </c>
      <c r="N15" s="7">
        <f t="shared" si="4"/>
        <v>573750</v>
      </c>
      <c r="O15" s="3">
        <f t="shared" si="9"/>
        <v>0.0009283527693814075</v>
      </c>
      <c r="P15" s="4">
        <f t="shared" si="5"/>
        <v>1077.1767295597485</v>
      </c>
      <c r="Q15" s="5">
        <f t="shared" si="6"/>
        <v>0.009747704078504778</v>
      </c>
      <c r="R15" s="4">
        <f t="shared" si="8"/>
        <v>0.07250480250673876</v>
      </c>
    </row>
    <row r="16" spans="8:18" ht="12.75">
      <c r="H16" s="4">
        <f>SQRT(H15)</f>
        <v>40737.62768306783</v>
      </c>
      <c r="J16" s="1">
        <v>3</v>
      </c>
      <c r="K16" s="1">
        <v>0</v>
      </c>
      <c r="L16" s="1">
        <v>2</v>
      </c>
      <c r="M16" s="2">
        <v>14</v>
      </c>
      <c r="N16" s="7">
        <f t="shared" si="4"/>
        <v>573750</v>
      </c>
      <c r="O16" s="3">
        <f t="shared" si="9"/>
        <v>0.0009283527693814075</v>
      </c>
      <c r="P16" s="4">
        <f t="shared" si="5"/>
        <v>1077.1767295597485</v>
      </c>
      <c r="Q16" s="5">
        <f t="shared" si="6"/>
        <v>0.006498469385669852</v>
      </c>
      <c r="R16" s="4">
        <f t="shared" si="8"/>
        <v>0.026447239064733372</v>
      </c>
    </row>
    <row r="17" spans="10:18" ht="12.75">
      <c r="J17" s="1">
        <v>2</v>
      </c>
      <c r="K17" s="1">
        <v>1</v>
      </c>
      <c r="L17" s="1">
        <v>4</v>
      </c>
      <c r="M17" s="2">
        <v>40</v>
      </c>
      <c r="N17" s="7">
        <f t="shared" si="4"/>
        <v>208250</v>
      </c>
      <c r="O17" s="3">
        <f t="shared" si="9"/>
        <v>0.0004234591579634491</v>
      </c>
      <c r="P17" s="4">
        <f t="shared" si="5"/>
        <v>2361.502830188679</v>
      </c>
      <c r="Q17" s="5">
        <f t="shared" si="6"/>
        <v>0.008469183159268982</v>
      </c>
      <c r="R17" s="4">
        <f t="shared" si="8"/>
        <v>0.14239322204000762</v>
      </c>
    </row>
    <row r="18" spans="10:18" ht="12.75">
      <c r="J18" s="1">
        <v>2</v>
      </c>
      <c r="K18" s="1">
        <v>1</v>
      </c>
      <c r="L18" s="1">
        <v>3</v>
      </c>
      <c r="M18" s="2">
        <v>30</v>
      </c>
      <c r="N18" s="7">
        <f t="shared" si="4"/>
        <v>208250</v>
      </c>
      <c r="O18" s="3">
        <f t="shared" si="9"/>
        <v>0.0004234591579634491</v>
      </c>
      <c r="P18" s="4">
        <f t="shared" si="5"/>
        <v>2361.502830188679</v>
      </c>
      <c r="Q18" s="5">
        <f t="shared" si="6"/>
        <v>0.006351887369451737</v>
      </c>
      <c r="R18" s="4">
        <f t="shared" si="8"/>
        <v>0.07532809836251304</v>
      </c>
    </row>
    <row r="19" spans="10:18" ht="12.75">
      <c r="J19" s="1">
        <v>2</v>
      </c>
      <c r="K19" s="1">
        <v>1</v>
      </c>
      <c r="L19" s="1">
        <v>2</v>
      </c>
      <c r="M19" s="2">
        <v>20</v>
      </c>
      <c r="N19" s="7">
        <f t="shared" si="4"/>
        <v>208250</v>
      </c>
      <c r="O19" s="3">
        <f t="shared" si="9"/>
        <v>0.0004234591579634491</v>
      </c>
      <c r="P19" s="4">
        <f t="shared" si="5"/>
        <v>2361.502830188679</v>
      </c>
      <c r="Q19" s="5">
        <f t="shared" si="6"/>
        <v>0.004234591579634491</v>
      </c>
      <c r="R19" s="4">
        <f t="shared" si="8"/>
        <v>0.029435932583190955</v>
      </c>
    </row>
    <row r="20" spans="10:18" ht="12.75">
      <c r="J20" s="1">
        <v>2</v>
      </c>
      <c r="K20" s="1">
        <v>0</v>
      </c>
      <c r="L20" s="1" t="s">
        <v>11</v>
      </c>
      <c r="M20" s="2">
        <v>0</v>
      </c>
      <c r="N20" s="7">
        <f t="shared" si="4"/>
        <v>28113750</v>
      </c>
      <c r="O20" s="3">
        <f>HYPGEOMDIST(J20,5,5,59)*HYPGEOMDIST(K20,1,1,39)</f>
        <v>0.0482743440078332</v>
      </c>
      <c r="P20" s="4">
        <f t="shared" si="5"/>
        <v>20.714937106918235</v>
      </c>
      <c r="Q20" s="5">
        <f t="shared" si="6"/>
        <v>0</v>
      </c>
      <c r="R20" s="4">
        <f t="shared" si="8"/>
        <v>0.1334341179733129</v>
      </c>
    </row>
    <row r="21" spans="10:18" ht="12.75">
      <c r="J21" s="1">
        <v>1</v>
      </c>
      <c r="K21" s="1">
        <v>1</v>
      </c>
      <c r="L21" s="1">
        <v>4</v>
      </c>
      <c r="M21" s="2">
        <v>12</v>
      </c>
      <c r="N21" s="7">
        <f t="shared" si="4"/>
        <v>1249500.0000000002</v>
      </c>
      <c r="O21" s="3">
        <f>HYPGEOMDIST(J21,5,5,59)*HYPGEOMDIST(K21,1,1,39)/3</f>
        <v>0.002699552132016988</v>
      </c>
      <c r="P21" s="4">
        <f t="shared" si="5"/>
        <v>370.43181650018494</v>
      </c>
      <c r="Q21" s="5">
        <f t="shared" si="6"/>
        <v>0.016197312792101928</v>
      </c>
      <c r="R21" s="4">
        <f t="shared" si="8"/>
        <v>0.050787901495911295</v>
      </c>
    </row>
    <row r="22" spans="10:18" ht="12.75">
      <c r="J22" s="1">
        <v>1</v>
      </c>
      <c r="K22" s="1">
        <v>1</v>
      </c>
      <c r="L22" s="1">
        <v>3</v>
      </c>
      <c r="M22" s="2">
        <v>9</v>
      </c>
      <c r="N22" s="7">
        <f t="shared" si="4"/>
        <v>1249500.0000000002</v>
      </c>
      <c r="O22" s="3">
        <f>HYPGEOMDIST(J22,5,5,59)*HYPGEOMDIST(K22,1,1,39)/3</f>
        <v>0.002699552132016988</v>
      </c>
      <c r="P22" s="4">
        <f t="shared" si="5"/>
        <v>370.43181650018494</v>
      </c>
      <c r="Q22" s="5">
        <f t="shared" si="6"/>
        <v>0.012147984594076447</v>
      </c>
      <c r="R22" s="4">
        <f t="shared" si="8"/>
        <v>0.021734393314327288</v>
      </c>
    </row>
    <row r="23" spans="10:18" ht="12.75">
      <c r="J23" s="1">
        <v>1</v>
      </c>
      <c r="K23" s="1">
        <v>1</v>
      </c>
      <c r="L23" s="1">
        <v>2</v>
      </c>
      <c r="M23" s="2">
        <v>6</v>
      </c>
      <c r="N23" s="7">
        <f t="shared" si="4"/>
        <v>1249500.0000000002</v>
      </c>
      <c r="O23" s="3">
        <f>HYPGEOMDIST(J23,5,5,59)*HYPGEOMDIST(K23,1,1,39)/3</f>
        <v>0.002699552132016988</v>
      </c>
      <c r="P23" s="4">
        <f t="shared" si="5"/>
        <v>370.43181650018494</v>
      </c>
      <c r="Q23" s="5">
        <f t="shared" si="6"/>
        <v>0.008098656396050964</v>
      </c>
      <c r="R23" s="4">
        <f t="shared" si="8"/>
        <v>0.004828869726819726</v>
      </c>
    </row>
    <row r="24" spans="10:18" ht="12.75">
      <c r="J24" s="1">
        <v>1</v>
      </c>
      <c r="K24" s="1">
        <v>0</v>
      </c>
      <c r="L24" s="1" t="s">
        <v>11</v>
      </c>
      <c r="M24" s="2">
        <v>0</v>
      </c>
      <c r="N24" s="7">
        <f t="shared" si="4"/>
        <v>168682500.00000003</v>
      </c>
      <c r="O24" s="3">
        <f>HYPGEOMDIST(J24,5,5,59)*HYPGEOMDIST(K24,1,1,39)</f>
        <v>0.30774894304993666</v>
      </c>
      <c r="P24" s="4">
        <f t="shared" si="5"/>
        <v>3.2494018991244293</v>
      </c>
      <c r="Q24" s="5">
        <f t="shared" si="6"/>
        <v>0</v>
      </c>
      <c r="R24" s="4">
        <f t="shared" si="8"/>
        <v>0.8506425020798697</v>
      </c>
    </row>
    <row r="25" spans="10:18" ht="12.75">
      <c r="J25" s="1">
        <v>0</v>
      </c>
      <c r="K25" s="1">
        <v>1</v>
      </c>
      <c r="L25" s="1">
        <v>4</v>
      </c>
      <c r="M25" s="2">
        <v>8</v>
      </c>
      <c r="N25" s="7">
        <f t="shared" si="4"/>
        <v>2349059.9999999995</v>
      </c>
      <c r="O25" s="3">
        <f>HYPGEOMDIST(J25,5,5,59)*HYPGEOMDIST(K25,1,1,39)/3</f>
        <v>0.005399104264033976</v>
      </c>
      <c r="P25" s="4">
        <f t="shared" si="5"/>
        <v>185.21590825009247</v>
      </c>
      <c r="Q25" s="5">
        <f t="shared" si="6"/>
        <v>0.021596417056135905</v>
      </c>
      <c r="R25" s="4">
        <f t="shared" si="8"/>
        <v>0.02949888543829922</v>
      </c>
    </row>
    <row r="26" spans="10:18" ht="12.75">
      <c r="J26" s="1">
        <v>0</v>
      </c>
      <c r="K26" s="1">
        <v>1</v>
      </c>
      <c r="L26" s="1">
        <v>3</v>
      </c>
      <c r="M26" s="2">
        <v>6</v>
      </c>
      <c r="N26" s="7">
        <f t="shared" si="4"/>
        <v>2349059.9999999995</v>
      </c>
      <c r="O26" s="3">
        <f>HYPGEOMDIST(J26,5,5,59)*HYPGEOMDIST(K26,1,1,39)/3</f>
        <v>0.005399104264033976</v>
      </c>
      <c r="P26" s="4">
        <f t="shared" si="5"/>
        <v>185.21590825009247</v>
      </c>
      <c r="Q26" s="5">
        <f t="shared" si="6"/>
        <v>0.016197312792101928</v>
      </c>
      <c r="R26" s="4">
        <f t="shared" si="8"/>
        <v>0.009657739453639453</v>
      </c>
    </row>
    <row r="27" spans="10:18" ht="12.75">
      <c r="J27" s="1">
        <v>0</v>
      </c>
      <c r="K27" s="1">
        <v>1</v>
      </c>
      <c r="L27" s="1">
        <v>2</v>
      </c>
      <c r="M27" s="2">
        <v>4</v>
      </c>
      <c r="N27" s="7">
        <f t="shared" si="4"/>
        <v>2349059.9999999995</v>
      </c>
      <c r="O27" s="3">
        <f>HYPGEOMDIST(J27,5,5,59)*HYPGEOMDIST(K27,1,1,39)/3</f>
        <v>0.005399104264033976</v>
      </c>
      <c r="P27" s="4">
        <f t="shared" si="5"/>
        <v>185.21590825009247</v>
      </c>
      <c r="Q27" s="5">
        <f t="shared" si="6"/>
        <v>0.010798208528067952</v>
      </c>
      <c r="R27" s="4">
        <f t="shared" si="8"/>
        <v>0.0006148019970476459</v>
      </c>
    </row>
    <row r="28" spans="10:18" ht="12.75">
      <c r="J28" s="16">
        <v>0</v>
      </c>
      <c r="K28" s="16">
        <v>0</v>
      </c>
      <c r="L28" s="16" t="s">
        <v>11</v>
      </c>
      <c r="M28" s="17">
        <v>0</v>
      </c>
      <c r="N28" s="18">
        <f t="shared" si="4"/>
        <v>317123099.99999994</v>
      </c>
      <c r="O28" s="19">
        <f>HYPGEOMDIST(J28,5,5,59)*HYPGEOMDIST(K28,1,1,39)</f>
        <v>0.6154978860998733</v>
      </c>
      <c r="P28" s="20">
        <f t="shared" si="5"/>
        <v>1.6247009495622147</v>
      </c>
      <c r="Q28" s="21">
        <f t="shared" si="6"/>
        <v>0</v>
      </c>
      <c r="R28" s="20">
        <f t="shared" si="8"/>
        <v>1.7012850041597394</v>
      </c>
    </row>
    <row r="29" spans="13:18" ht="12.75">
      <c r="M29" s="22" t="s">
        <v>12</v>
      </c>
      <c r="N29" s="23">
        <f>SUM(N3:N28)</f>
        <v>527134608</v>
      </c>
      <c r="O29" s="24">
        <f>SUM(O3:O28)</f>
        <v>1</v>
      </c>
      <c r="P29" s="25">
        <f>1/SUMIF(M3:M28,"&gt;0",O3:O28)</f>
        <v>35.11380597014925</v>
      </c>
      <c r="Q29" s="26">
        <f>SUM(Q3:Q28)</f>
        <v>1.6625520628642836</v>
      </c>
      <c r="R29" s="25">
        <f>SUM(R3:R28)</f>
        <v>373418281.63535523</v>
      </c>
    </row>
    <row r="30" ht="12.75">
      <c r="R30" s="4">
        <f>SQRT(R29)</f>
        <v>19324.03378271098</v>
      </c>
    </row>
  </sheetData>
  <sheetProtection selectLockedCells="1" selectUnlockedCells="1"/>
  <mergeCells count="2">
    <mergeCell ref="A1:H1"/>
    <mergeCell ref="J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 </cp:lastModifiedBy>
  <dcterms:modified xsi:type="dcterms:W3CDTF">2012-03-29T22:35:57Z</dcterms:modified>
  <cp:category/>
  <cp:version/>
  <cp:contentType/>
  <cp:contentStatus/>
  <cp:revision>1</cp:revision>
</cp:coreProperties>
</file>